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.dell-image-PC\Documents\Differentiëren\"/>
    </mc:Choice>
  </mc:AlternateContent>
  <bookViews>
    <workbookView xWindow="0" yWindow="0" windowWidth="28800" windowHeight="12435"/>
  </bookViews>
  <sheets>
    <sheet name="WOK-model" sheetId="1" r:id="rId1"/>
    <sheet name="Persoonlijk lesprogramma" sheetId="3" r:id="rId2"/>
    <sheet name="Blad5" sheetId="5" r:id="rId3"/>
    <sheet name="Blad4" sheetId="4" state="hidden" r:id="rId4"/>
  </sheets>
  <definedNames>
    <definedName name="_xlnm._FilterDatabase" localSheetId="0" hidden="1">'WOK-model'!$C$5:$C$10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  <c r="D46" i="3" l="1"/>
  <c r="B46" i="3"/>
  <c r="C46" i="3"/>
  <c r="G42" i="3"/>
  <c r="G41" i="3"/>
  <c r="G40" i="3"/>
  <c r="G28" i="3"/>
  <c r="G14" i="3"/>
  <c r="G30" i="3"/>
  <c r="G29" i="3"/>
  <c r="G12" i="3"/>
  <c r="G13" i="3"/>
  <c r="G45" i="3"/>
  <c r="B25" i="3"/>
  <c r="E25" i="3" s="1"/>
  <c r="E24" i="3"/>
  <c r="B23" i="3"/>
  <c r="E23" i="3" s="1"/>
  <c r="B22" i="3"/>
  <c r="E22" i="3" s="1"/>
  <c r="B37" i="3"/>
  <c r="E37" i="3" s="1"/>
  <c r="B36" i="3"/>
  <c r="E36" i="3" s="1"/>
  <c r="B35" i="3"/>
  <c r="E35" i="3" s="1"/>
  <c r="B34" i="3"/>
  <c r="E34" i="3" s="1"/>
  <c r="B43" i="3"/>
  <c r="E43" i="3" s="1"/>
  <c r="B42" i="3"/>
  <c r="E42" i="3" s="1"/>
  <c r="B41" i="3"/>
  <c r="E41" i="3" s="1"/>
  <c r="B40" i="3"/>
  <c r="E40" i="3" s="1"/>
  <c r="B31" i="3"/>
  <c r="E31" i="3" s="1"/>
  <c r="B30" i="3"/>
  <c r="E30" i="3" s="1"/>
  <c r="B29" i="3"/>
  <c r="E29" i="3" s="1"/>
  <c r="B28" i="3"/>
  <c r="E28" i="3" s="1"/>
  <c r="C45" i="3"/>
  <c r="F45" i="3" s="1"/>
  <c r="B45" i="3"/>
  <c r="E45" i="3" s="1"/>
  <c r="C7" i="3"/>
  <c r="F7" i="3" s="1"/>
  <c r="B7" i="3"/>
  <c r="B18" i="3"/>
  <c r="E18" i="3" s="1"/>
  <c r="C17" i="3"/>
  <c r="F17" i="3" s="1"/>
  <c r="B17" i="3"/>
  <c r="E17" i="3" s="1"/>
  <c r="B8" i="3"/>
  <c r="E8" i="3" s="1"/>
  <c r="B19" i="3"/>
  <c r="E19" i="3" s="1"/>
  <c r="B14" i="3"/>
  <c r="E14" i="3" s="1"/>
  <c r="B13" i="3"/>
  <c r="E13" i="3" s="1"/>
  <c r="B12" i="3"/>
  <c r="E12" i="3" s="1"/>
  <c r="B9" i="3"/>
  <c r="E9" i="3" s="1"/>
  <c r="G9" i="3" s="1"/>
  <c r="E46" i="3" l="1"/>
  <c r="G46" i="3" s="1"/>
  <c r="E7" i="3"/>
  <c r="E47" i="3" s="1"/>
</calcChain>
</file>

<file path=xl/comments1.xml><?xml version="1.0" encoding="utf-8"?>
<comments xmlns="http://schemas.openxmlformats.org/spreadsheetml/2006/main">
  <authors>
    <author>Peter Kamminga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Peter Kamminga:</t>
        </r>
        <r>
          <rPr>
            <sz val="9"/>
            <color indexed="81"/>
            <rFont val="Tahoma"/>
            <family val="2"/>
          </rPr>
          <t xml:space="preserve">
Betrouwbaarheid
Representativiteit
Continuiteit/verandering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 xml:space="preserve">DUO
</t>
        </r>
        <r>
          <rPr>
            <sz val="9"/>
            <color indexed="81"/>
            <rFont val="Tahoma"/>
            <family val="2"/>
          </rPr>
          <t xml:space="preserve">Ga naar pkamminga.wix.com/geschiedenis voor het stappenplan 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Ga naar pkamminga.wix.com/geschiedenis voor het stappenplan 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Zie voor achtergrondinformatie over mindmappen:
http://pkamminga.wix.com/geschiedenis#!about1/caoz  
(kopieerde link naar de browserbalk)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Zie voor achtergrondinformatie over mindmappen:
http://pkamminga.wix.com/geschiedenis#!about1/caoz  
(kopieerde link naar de browserbalk)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</commentList>
</comments>
</file>

<file path=xl/comments2.xml><?xml version="1.0" encoding="utf-8"?>
<comments xmlns="http://schemas.openxmlformats.org/spreadsheetml/2006/main">
  <authors>
    <author>Peter Kamminga</author>
  </authors>
  <commentList>
    <comment ref="AB2" authorId="0" shapeId="0">
      <text>
        <r>
          <rPr>
            <b/>
            <sz val="9"/>
            <color indexed="81"/>
            <rFont val="Tahoma"/>
            <family val="2"/>
          </rPr>
          <t xml:space="preserve">DUO
</t>
        </r>
        <r>
          <rPr>
            <sz val="9"/>
            <color indexed="81"/>
            <rFont val="Tahoma"/>
            <family val="2"/>
          </rPr>
          <t xml:space="preserve">Ga naar pkamminga.wix.com/geschiedenis voor het stappenplan 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Ga naar pkamminga.wix.com/geschiedenis voor het stappenplan 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AB4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Zie voor achtergrondinformatie over mindmappen:
http://pkamminga.wix.com/geschiedenis#!about1/caoz  
(kopieerde link naar de browserbalk)</t>
        </r>
      </text>
    </comment>
    <comment ref="AF4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  <comment ref="AB5" authorId="0" shapeId="0">
      <text>
        <r>
          <rPr>
            <b/>
            <sz val="9"/>
            <color indexed="81"/>
            <rFont val="Tahoma"/>
            <family val="2"/>
          </rPr>
          <t>Duo</t>
        </r>
        <r>
          <rPr>
            <sz val="9"/>
            <color indexed="81"/>
            <rFont val="Tahoma"/>
            <family val="2"/>
          </rPr>
          <t xml:space="preserve">
Zie voor achtergrondinformatie over mindmappen:
http://pkamminga.wix.com/geschiedenis#!about1/caoz  
(kopieerde link naar de browserbalk)</t>
        </r>
      </text>
    </comment>
    <comment ref="AF5" authorId="0" shapeId="0">
      <text>
        <r>
          <rPr>
            <b/>
            <sz val="9"/>
            <color indexed="81"/>
            <rFont val="Tahoma"/>
            <family val="2"/>
          </rPr>
          <t>DUO</t>
        </r>
      </text>
    </comment>
  </commentList>
</comments>
</file>

<file path=xl/sharedStrings.xml><?xml version="1.0" encoding="utf-8"?>
<sst xmlns="http://schemas.openxmlformats.org/spreadsheetml/2006/main" count="129" uniqueCount="61">
  <si>
    <t xml:space="preserve">Hoofdstuk </t>
  </si>
  <si>
    <t>Paragraaf</t>
  </si>
  <si>
    <t>Kenmerkend aspect</t>
  </si>
  <si>
    <t xml:space="preserve">De leefwijze van jagers-verzamelaars </t>
  </si>
  <si>
    <t>Reproductievragen</t>
  </si>
  <si>
    <t>Het ontstaan van landbouw en landbouwsamenlevingen</t>
  </si>
  <si>
    <t>Het ontstaan van de eerste stedelijke gemeenschappen</t>
  </si>
  <si>
    <t>Toepassingsgerichte vragen</t>
  </si>
  <si>
    <t>Inzichtsvragen</t>
  </si>
  <si>
    <t>RTTI Model</t>
  </si>
  <si>
    <t>Leerstijlen (Kolb)</t>
  </si>
  <si>
    <t>Doener</t>
  </si>
  <si>
    <t>Denker</t>
  </si>
  <si>
    <t>Beslisser</t>
  </si>
  <si>
    <t>Dromer</t>
  </si>
  <si>
    <t>Individueel</t>
  </si>
  <si>
    <t>Individueel / duo</t>
  </si>
  <si>
    <t>1,2,3a,4,5</t>
  </si>
  <si>
    <t xml:space="preserve">Reproductie </t>
  </si>
  <si>
    <t>Toepassingsgericht</t>
  </si>
  <si>
    <t>Inzicht</t>
  </si>
  <si>
    <t>Opdrachten</t>
  </si>
  <si>
    <r>
      <rPr>
        <b/>
        <sz val="16"/>
        <color theme="1"/>
        <rFont val="Century Gothic"/>
        <family val="2"/>
      </rPr>
      <t>Hoofdstuk 1, jagers en boeren</t>
    </r>
    <r>
      <rPr>
        <b/>
        <sz val="11"/>
        <color theme="1"/>
        <rFont val="Century Gothic"/>
        <family val="2"/>
      </rPr>
      <t xml:space="preserve"> </t>
    </r>
  </si>
  <si>
    <t>Paragraaf 1</t>
  </si>
  <si>
    <t>Paragraaf 2</t>
  </si>
  <si>
    <t>Paragraaf 3</t>
  </si>
  <si>
    <t>1,2,5,6</t>
  </si>
  <si>
    <t>9,12,13</t>
  </si>
  <si>
    <t>3,4,7,8,10,11,15,16,17</t>
  </si>
  <si>
    <t>4,7,9</t>
  </si>
  <si>
    <t>1,2,3,6,10,12</t>
  </si>
  <si>
    <t>5,8,11,13</t>
  </si>
  <si>
    <t>vaardigheden</t>
  </si>
  <si>
    <t>vaardigheden (specifiek)</t>
  </si>
  <si>
    <t>8,11,13</t>
  </si>
  <si>
    <t>Examenopgaven landbouwsamenleving</t>
  </si>
  <si>
    <t>Examenopgaven stedelijke samenleving</t>
  </si>
  <si>
    <t xml:space="preserve">Examenopgaven Egypte </t>
  </si>
  <si>
    <t>De hersenen van een Neanderthaler</t>
  </si>
  <si>
    <t>Examenopgaven Egypte</t>
  </si>
  <si>
    <t>Mindmap</t>
  </si>
  <si>
    <t>Educreations</t>
  </si>
  <si>
    <t>Casus Otzi</t>
  </si>
  <si>
    <t>Werktempo</t>
  </si>
  <si>
    <t xml:space="preserve">Tijd </t>
  </si>
  <si>
    <t>samenvatting</t>
  </si>
  <si>
    <t>Totaal (in uren)</t>
  </si>
  <si>
    <t>Samenvatting</t>
  </si>
  <si>
    <t>Hoofd- en bijzaken</t>
  </si>
  <si>
    <t>Hoofd- en                      bijzaken</t>
  </si>
  <si>
    <t>Par 1</t>
  </si>
  <si>
    <t>Par 2</t>
  </si>
  <si>
    <t>Par 3</t>
  </si>
  <si>
    <t>De klassieke vormentaal van de Grieks-Romeinse cultuur</t>
  </si>
  <si>
    <t>De confrontatie tussen de Grieks-Romeinse cultuur en de Germaanse cultuur van Noord-West Europa</t>
  </si>
  <si>
    <t>De ontwikkeling van het wetenschappelijk denken en het denken over burgerschap en politiek in de Griekse stadstaat</t>
  </si>
  <si>
    <t>De groei van het Romeins imperium, waardoor de Grieks-Romeinse cultuur zich in Europa verspreidde</t>
  </si>
  <si>
    <t>De ontwikkeling van het jodendom en christendom als eerste monotheïstische godsdiensten</t>
  </si>
  <si>
    <t>Casus Ötzi</t>
  </si>
  <si>
    <t>-</t>
  </si>
  <si>
    <t>geen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</si>
</sst>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1" tint="4.9989318521683403E-2"/>
      <name val="Century Gothic"/>
      <family val="2"/>
    </font>
    <font>
      <b/>
      <sz val="11"/>
      <name val="Century Gothic"/>
      <family val="2"/>
    </font>
    <font>
      <i/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9"/>
      <color theme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top" wrapText="1"/>
    </xf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0" borderId="0" xfId="0" applyProtection="1">
      <protection locked="0" hidden="1"/>
    </xf>
    <xf numFmtId="0" fontId="3" fillId="3" borderId="0" xfId="0" applyFont="1" applyFill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left" vertical="top"/>
    </xf>
    <xf numFmtId="0" fontId="0" fillId="3" borderId="0" xfId="0" applyFill="1" applyBorder="1" applyAlignment="1">
      <alignment vertical="top"/>
    </xf>
    <xf numFmtId="0" fontId="0" fillId="3" borderId="0" xfId="0" applyFill="1" applyAlignment="1">
      <alignment horizontal="center" vertical="top"/>
    </xf>
    <xf numFmtId="0" fontId="0" fillId="4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2" fillId="3" borderId="0" xfId="0" applyFont="1" applyFill="1"/>
    <xf numFmtId="0" fontId="11" fillId="3" borderId="0" xfId="1" applyFont="1" applyFill="1" applyBorder="1" applyAlignment="1">
      <alignment horizontal="center"/>
    </xf>
    <xf numFmtId="0" fontId="11" fillId="2" borderId="2" xfId="1" applyFont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vertical="center"/>
    </xf>
    <xf numFmtId="0" fontId="14" fillId="4" borderId="2" xfId="2" applyFont="1" applyFill="1" applyBorder="1"/>
    <xf numFmtId="0" fontId="14" fillId="4" borderId="2" xfId="2" applyFont="1" applyFill="1" applyBorder="1" applyAlignment="1">
      <alignment horizontal="left" vertical="top"/>
    </xf>
    <xf numFmtId="0" fontId="15" fillId="4" borderId="2" xfId="0" applyFont="1" applyFill="1" applyBorder="1"/>
    <xf numFmtId="0" fontId="15" fillId="4" borderId="2" xfId="0" applyFont="1" applyFill="1" applyBorder="1" applyAlignment="1">
      <alignment horizontal="left" vertical="top"/>
    </xf>
    <xf numFmtId="0" fontId="16" fillId="3" borderId="0" xfId="0" applyFont="1" applyFill="1"/>
    <xf numFmtId="0" fontId="17" fillId="3" borderId="0" xfId="0" applyFont="1" applyFill="1"/>
    <xf numFmtId="164" fontId="4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right"/>
    </xf>
    <xf numFmtId="0" fontId="19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 vertical="top"/>
    </xf>
    <xf numFmtId="0" fontId="16" fillId="3" borderId="0" xfId="0" applyFont="1" applyFill="1" applyAlignment="1">
      <alignment vertical="top" wrapText="1"/>
    </xf>
    <xf numFmtId="0" fontId="16" fillId="3" borderId="0" xfId="0" applyFont="1" applyFill="1" applyBorder="1" applyAlignment="1">
      <alignment vertical="top"/>
    </xf>
    <xf numFmtId="0" fontId="16" fillId="3" borderId="0" xfId="0" applyFont="1" applyFill="1" applyAlignment="1">
      <alignment wrapText="1"/>
    </xf>
    <xf numFmtId="0" fontId="20" fillId="3" borderId="0" xfId="0" applyFont="1" applyFill="1"/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wrapText="1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Protection="1">
      <protection locked="0"/>
    </xf>
    <xf numFmtId="0" fontId="21" fillId="4" borderId="2" xfId="2" applyFont="1" applyFill="1" applyBorder="1" applyProtection="1">
      <protection locked="0"/>
    </xf>
    <xf numFmtId="0" fontId="13" fillId="4" borderId="2" xfId="2" applyFill="1" applyBorder="1" applyProtection="1">
      <protection locked="0"/>
    </xf>
    <xf numFmtId="0" fontId="16" fillId="4" borderId="2" xfId="0" applyFont="1" applyFill="1" applyBorder="1" applyAlignment="1" applyProtection="1">
      <alignment horizontal="center" vertical="top"/>
      <protection locked="0"/>
    </xf>
    <xf numFmtId="0" fontId="13" fillId="4" borderId="2" xfId="2" applyFill="1" applyBorder="1" applyAlignment="1" applyProtection="1">
      <alignment horizontal="left" vertical="top"/>
      <protection locked="0"/>
    </xf>
    <xf numFmtId="0" fontId="21" fillId="4" borderId="2" xfId="2" applyFont="1" applyFill="1" applyBorder="1" applyAlignment="1" applyProtection="1">
      <alignment horizontal="left" vertical="top"/>
      <protection locked="0"/>
    </xf>
    <xf numFmtId="0" fontId="16" fillId="3" borderId="0" xfId="0" applyFont="1" applyFill="1" applyProtection="1">
      <protection locked="0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8" fillId="5" borderId="2" xfId="0" applyFont="1" applyFill="1" applyBorder="1" applyAlignment="1" applyProtection="1">
      <alignment horizontal="center" vertical="center"/>
      <protection locked="0"/>
    </xf>
  </cellXfs>
  <cellStyles count="3">
    <cellStyle name="Berekening" xfId="1" builtinId="22"/>
    <cellStyle name="Hyperlink" xfId="2" builtinId="8"/>
    <cellStyle name="Standaard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551793</xdr:colOff>
      <xdr:row>1</xdr:row>
      <xdr:rowOff>39413</xdr:rowOff>
    </xdr:from>
    <xdr:to>
      <xdr:col>2</xdr:col>
      <xdr:colOff>2693275</xdr:colOff>
      <xdr:row>3</xdr:row>
      <xdr:rowOff>85396</xdr:rowOff>
    </xdr:to>
    <xdr:sp macro="" textlink="">
      <xdr:nvSpPr>
        <xdr:cNvPr id="5" name="Tekstvak 4"/>
        <xdr:cNvSpPr txBox="1"/>
      </xdr:nvSpPr>
      <xdr:spPr>
        <a:xfrm>
          <a:off x="1780190" y="229913"/>
          <a:ext cx="2141482" cy="42698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 b="1">
              <a:solidFill>
                <a:schemeClr val="tx1"/>
              </a:solidFill>
              <a:latin typeface="Century Gothic" panose="020B0502020202020204" pitchFamily="34" charset="0"/>
            </a:rPr>
            <a:t>WOK-model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2</xdr:col>
      <xdr:colOff>380999</xdr:colOff>
      <xdr:row>4</xdr:row>
      <xdr:rowOff>135835</xdr:rowOff>
    </xdr:to>
    <xdr:pic>
      <xdr:nvPicPr>
        <xdr:cNvPr id="6" name="Afbeelding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396" cy="89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2247900</xdr:colOff>
      <xdr:row>22</xdr:row>
      <xdr:rowOff>153038</xdr:rowOff>
    </xdr:from>
    <xdr:to>
      <xdr:col>12</xdr:col>
      <xdr:colOff>228601</xdr:colOff>
      <xdr:row>31</xdr:row>
      <xdr:rowOff>9526</xdr:rowOff>
    </xdr:to>
    <xdr:pic>
      <xdr:nvPicPr>
        <xdr:cNvPr id="10" name="Afbeelding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5429888"/>
          <a:ext cx="4410076" cy="1570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152400</xdr:rowOff>
    </xdr:from>
    <xdr:to>
      <xdr:col>12</xdr:col>
      <xdr:colOff>123825</xdr:colOff>
      <xdr:row>31</xdr:row>
      <xdr:rowOff>27938</xdr:rowOff>
    </xdr:to>
    <xdr:pic>
      <xdr:nvPicPr>
        <xdr:cNvPr id="11" name="Afbeelding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"/>
          <a:ext cx="16478250" cy="159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terkamminga.nl/index.php?option=com_content&amp;view=category&amp;layout=blog&amp;id=34&amp;Itemid=53" TargetMode="External"/><Relationship Id="rId13" Type="http://schemas.openxmlformats.org/officeDocument/2006/relationships/hyperlink" Target="http://pkamminga.wix.com/geschiedeni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pkamminga.wix.com/geschiedenis" TargetMode="External"/><Relationship Id="rId7" Type="http://schemas.openxmlformats.org/officeDocument/2006/relationships/hyperlink" Target="http://pkamminga.wix.com/geschiedenis" TargetMode="External"/><Relationship Id="rId12" Type="http://schemas.openxmlformats.org/officeDocument/2006/relationships/hyperlink" Target="http://pkamminga.wix.com/geschiedeni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pkamminga.wix.com/geschiedenis" TargetMode="External"/><Relationship Id="rId16" Type="http://schemas.openxmlformats.org/officeDocument/2006/relationships/hyperlink" Target="http://pkamminga.wix.com/geschiedenis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://pkamminga.wix.com/geschiedenis" TargetMode="External"/><Relationship Id="rId6" Type="http://schemas.openxmlformats.org/officeDocument/2006/relationships/hyperlink" Target="http://pkamminga.wix.com/geschiedenis" TargetMode="External"/><Relationship Id="rId11" Type="http://schemas.openxmlformats.org/officeDocument/2006/relationships/hyperlink" Target="http://pkamminga.wix.com/geschiedenis" TargetMode="External"/><Relationship Id="rId5" Type="http://schemas.openxmlformats.org/officeDocument/2006/relationships/hyperlink" Target="http://pkamminga.wix.com/geschiedenis" TargetMode="External"/><Relationship Id="rId15" Type="http://schemas.openxmlformats.org/officeDocument/2006/relationships/hyperlink" Target="http://pkamminga.wix.com/geschiedenis" TargetMode="External"/><Relationship Id="rId10" Type="http://schemas.openxmlformats.org/officeDocument/2006/relationships/hyperlink" Target="http://pkamminga.wix.com/geschiedenis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://peterkamminga.nl/index.php?option=com_content&amp;view=category&amp;layout=blog&amp;id=34&amp;Itemid=53" TargetMode="External"/><Relationship Id="rId9" Type="http://schemas.openxmlformats.org/officeDocument/2006/relationships/hyperlink" Target="http://pkamminga.wix.com/geschiedenis" TargetMode="External"/><Relationship Id="rId14" Type="http://schemas.openxmlformats.org/officeDocument/2006/relationships/hyperlink" Target="http://pkamminga.wix.com/geschieden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eterkamminga.nl/index.php?option=com_content&amp;view=category&amp;layout=blog&amp;id=34&amp;Itemid=53" TargetMode="External"/><Relationship Id="rId3" Type="http://schemas.openxmlformats.org/officeDocument/2006/relationships/hyperlink" Target="http://pkamminga.wix.com/geschiedenis" TargetMode="External"/><Relationship Id="rId7" Type="http://schemas.openxmlformats.org/officeDocument/2006/relationships/hyperlink" Target="http://pkamminga.wix.com/geschiedenis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://pkamminga.wix.com/geschiedenis" TargetMode="External"/><Relationship Id="rId1" Type="http://schemas.openxmlformats.org/officeDocument/2006/relationships/hyperlink" Target="http://pkamminga.wix.com/geschiedenis" TargetMode="External"/><Relationship Id="rId6" Type="http://schemas.openxmlformats.org/officeDocument/2006/relationships/hyperlink" Target="http://pkamminga.wix.com/geschiedenis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://pkamminga.wix.com/geschiedenis" TargetMode="External"/><Relationship Id="rId10" Type="http://schemas.openxmlformats.org/officeDocument/2006/relationships/hyperlink" Target="http://pkamminga.wix.com/geschiedenis" TargetMode="External"/><Relationship Id="rId4" Type="http://schemas.openxmlformats.org/officeDocument/2006/relationships/hyperlink" Target="http://peterkamminga.nl/index.php?option=com_content&amp;view=category&amp;layout=blog&amp;id=34&amp;Itemid=53" TargetMode="External"/><Relationship Id="rId9" Type="http://schemas.openxmlformats.org/officeDocument/2006/relationships/hyperlink" Target="http://pkamminga.wix.com/geschieden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D8" sqref="D8"/>
    </sheetView>
  </sheetViews>
  <sheetFormatPr defaultRowHeight="15" x14ac:dyDescent="0.25"/>
  <cols>
    <col min="1" max="1" width="9.42578125" customWidth="1"/>
    <col min="2" max="2" width="9.7109375" customWidth="1"/>
    <col min="3" max="3" width="49.28515625" customWidth="1"/>
    <col min="4" max="4" width="18.7109375" customWidth="1"/>
    <col min="5" max="5" width="20.85546875" customWidth="1"/>
    <col min="6" max="6" width="13.42578125" customWidth="1"/>
    <col min="7" max="7" width="14" customWidth="1"/>
    <col min="8" max="8" width="13.42578125" customWidth="1"/>
    <col min="9" max="9" width="36.140625" customWidth="1"/>
    <col min="10" max="10" width="36.7109375" customWidth="1"/>
    <col min="11" max="11" width="11" customWidth="1"/>
    <col min="12" max="12" width="12.5703125" customWidth="1"/>
  </cols>
  <sheetData>
    <row r="1" spans="1:13" x14ac:dyDescent="0.25">
      <c r="A1" s="55"/>
      <c r="B1" s="56"/>
      <c r="C1" s="56"/>
      <c r="D1" s="37"/>
      <c r="E1" s="37"/>
      <c r="F1" s="37"/>
      <c r="G1" s="37"/>
      <c r="H1" s="37"/>
      <c r="I1" s="37"/>
      <c r="J1" s="37"/>
      <c r="K1" s="37"/>
      <c r="L1" s="37"/>
      <c r="M1" s="2"/>
    </row>
    <row r="2" spans="1:13" x14ac:dyDescent="0.25">
      <c r="A2" s="56"/>
      <c r="B2" s="56"/>
      <c r="C2" s="56"/>
      <c r="D2" s="37"/>
      <c r="E2" s="37"/>
      <c r="F2" s="37"/>
      <c r="G2" s="37"/>
      <c r="H2" s="37"/>
      <c r="I2" s="37"/>
      <c r="J2" s="37"/>
      <c r="K2" s="37"/>
      <c r="L2" s="37"/>
      <c r="M2" s="2"/>
    </row>
    <row r="3" spans="1:13" x14ac:dyDescent="0.25">
      <c r="A3" s="56"/>
      <c r="B3" s="56"/>
      <c r="C3" s="56"/>
      <c r="D3" s="43" t="s">
        <v>15</v>
      </c>
      <c r="E3" s="37"/>
      <c r="F3" s="37"/>
      <c r="G3" s="37"/>
      <c r="H3" s="43" t="s">
        <v>16</v>
      </c>
      <c r="I3" s="37"/>
      <c r="J3" s="37"/>
      <c r="K3" s="37"/>
      <c r="L3" s="37"/>
      <c r="M3" s="2"/>
    </row>
    <row r="4" spans="1:13" x14ac:dyDescent="0.25">
      <c r="A4" s="56"/>
      <c r="B4" s="56"/>
      <c r="C4" s="56"/>
      <c r="D4" s="43" t="s">
        <v>9</v>
      </c>
      <c r="E4" s="37"/>
      <c r="F4" s="37"/>
      <c r="G4" s="37"/>
      <c r="H4" s="43" t="s">
        <v>10</v>
      </c>
      <c r="I4" s="37"/>
      <c r="J4" s="37"/>
      <c r="K4" s="37"/>
      <c r="L4" s="37"/>
      <c r="M4" s="2"/>
    </row>
    <row r="5" spans="1:13" ht="27.75" x14ac:dyDescent="0.3">
      <c r="A5" s="29" t="s">
        <v>0</v>
      </c>
      <c r="B5" s="38" t="s">
        <v>1</v>
      </c>
      <c r="C5" s="54" t="s">
        <v>2</v>
      </c>
      <c r="D5" s="37" t="s">
        <v>4</v>
      </c>
      <c r="E5" s="44" t="s">
        <v>7</v>
      </c>
      <c r="F5" s="37" t="s">
        <v>8</v>
      </c>
      <c r="G5" s="44" t="s">
        <v>33</v>
      </c>
      <c r="H5" s="45" t="s">
        <v>11</v>
      </c>
      <c r="I5" s="45" t="s">
        <v>12</v>
      </c>
      <c r="J5" s="45" t="s">
        <v>13</v>
      </c>
      <c r="K5" s="45" t="s">
        <v>14</v>
      </c>
      <c r="L5" s="46" t="s">
        <v>49</v>
      </c>
      <c r="M5" s="2"/>
    </row>
    <row r="6" spans="1:13" ht="15.75" x14ac:dyDescent="0.3">
      <c r="A6" s="29"/>
      <c r="B6" s="29"/>
      <c r="C6" s="29"/>
      <c r="D6" s="37"/>
      <c r="E6" s="37"/>
      <c r="F6" s="37"/>
      <c r="G6" s="37"/>
      <c r="H6" s="37"/>
      <c r="I6" s="37"/>
      <c r="J6" s="37"/>
      <c r="K6" s="37"/>
      <c r="L6" s="37" t="s">
        <v>47</v>
      </c>
      <c r="M6" s="2"/>
    </row>
    <row r="7" spans="1:13" ht="15.75" x14ac:dyDescent="0.3">
      <c r="A7" s="35">
        <v>1</v>
      </c>
      <c r="B7" s="39">
        <v>1</v>
      </c>
      <c r="C7" s="29" t="s">
        <v>3</v>
      </c>
      <c r="D7" s="47" t="s">
        <v>60</v>
      </c>
      <c r="E7" s="47"/>
      <c r="F7" s="47">
        <v>3</v>
      </c>
      <c r="G7" s="47"/>
      <c r="H7" s="48" t="s">
        <v>41</v>
      </c>
      <c r="I7" s="49" t="s">
        <v>38</v>
      </c>
      <c r="J7" s="49" t="s">
        <v>38</v>
      </c>
      <c r="K7" s="50" t="s">
        <v>58</v>
      </c>
      <c r="L7" s="48"/>
      <c r="M7" s="2"/>
    </row>
    <row r="8" spans="1:13" ht="15.75" customHeight="1" x14ac:dyDescent="0.3">
      <c r="A8" s="29"/>
      <c r="B8" s="39">
        <v>1</v>
      </c>
      <c r="C8" s="40" t="s">
        <v>5</v>
      </c>
      <c r="D8" s="47" t="s">
        <v>60</v>
      </c>
      <c r="E8" s="47" t="s">
        <v>34</v>
      </c>
      <c r="F8" s="47">
        <v>10.14</v>
      </c>
      <c r="G8" s="47">
        <v>12</v>
      </c>
      <c r="H8" s="48" t="s">
        <v>41</v>
      </c>
      <c r="I8" s="49" t="s">
        <v>35</v>
      </c>
      <c r="J8" s="49" t="s">
        <v>35</v>
      </c>
      <c r="K8" s="50" t="s">
        <v>58</v>
      </c>
      <c r="L8" s="50" t="s">
        <v>50</v>
      </c>
      <c r="M8" s="2"/>
    </row>
    <row r="9" spans="1:13" ht="15" customHeight="1" x14ac:dyDescent="0.3">
      <c r="A9" s="35"/>
      <c r="B9" s="39">
        <v>2</v>
      </c>
      <c r="C9" s="40" t="s">
        <v>6</v>
      </c>
      <c r="D9" s="51" t="s">
        <v>60</v>
      </c>
      <c r="E9" s="51" t="s">
        <v>28</v>
      </c>
      <c r="F9" s="51" t="s">
        <v>27</v>
      </c>
      <c r="G9" s="51"/>
      <c r="H9" s="52" t="s">
        <v>40</v>
      </c>
      <c r="I9" s="53" t="s">
        <v>36</v>
      </c>
      <c r="J9" s="53" t="s">
        <v>36</v>
      </c>
      <c r="K9" s="50" t="s">
        <v>59</v>
      </c>
      <c r="L9" s="50" t="s">
        <v>51</v>
      </c>
      <c r="M9" s="2"/>
    </row>
    <row r="10" spans="1:13" ht="15.75" x14ac:dyDescent="0.3">
      <c r="A10" s="35"/>
      <c r="B10" s="39">
        <v>3</v>
      </c>
      <c r="C10" s="41" t="s">
        <v>6</v>
      </c>
      <c r="D10" s="47" t="s">
        <v>60</v>
      </c>
      <c r="E10" s="47" t="s">
        <v>31</v>
      </c>
      <c r="F10" s="47" t="s">
        <v>29</v>
      </c>
      <c r="G10" s="47">
        <v>14</v>
      </c>
      <c r="H10" s="50" t="s">
        <v>40</v>
      </c>
      <c r="I10" s="49" t="s">
        <v>39</v>
      </c>
      <c r="J10" s="49" t="s">
        <v>37</v>
      </c>
      <c r="K10" s="48" t="s">
        <v>59</v>
      </c>
      <c r="L10" s="50" t="s">
        <v>52</v>
      </c>
      <c r="M10" s="2"/>
    </row>
    <row r="11" spans="1:13" ht="15.75" x14ac:dyDescent="0.3">
      <c r="A11" s="35"/>
      <c r="B11" s="35"/>
      <c r="C11" s="29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2.75" x14ac:dyDescent="0.3">
      <c r="A12" s="35">
        <v>2</v>
      </c>
      <c r="B12" s="39">
        <v>1</v>
      </c>
      <c r="C12" s="42" t="s">
        <v>55</v>
      </c>
      <c r="D12" s="10"/>
      <c r="E12" s="10"/>
      <c r="F12" s="10"/>
      <c r="G12" s="10"/>
      <c r="H12" s="10"/>
      <c r="I12" s="10"/>
      <c r="J12" s="10"/>
      <c r="K12" s="10"/>
      <c r="L12" s="10"/>
      <c r="M12" s="2"/>
    </row>
    <row r="13" spans="1:13" ht="15.75" x14ac:dyDescent="0.3">
      <c r="A13" s="35"/>
      <c r="B13" s="35">
        <v>2</v>
      </c>
      <c r="C13" s="29" t="s">
        <v>53</v>
      </c>
      <c r="D13" s="10"/>
      <c r="E13" s="10"/>
      <c r="F13" s="10"/>
      <c r="G13" s="10"/>
      <c r="H13" s="10"/>
      <c r="I13" s="10"/>
      <c r="J13" s="10"/>
      <c r="K13" s="10"/>
      <c r="L13" s="10"/>
      <c r="M13" s="2"/>
    </row>
    <row r="14" spans="1:13" ht="28.5" x14ac:dyDescent="0.3">
      <c r="A14" s="35"/>
      <c r="B14" s="39">
        <v>2</v>
      </c>
      <c r="C14" s="42" t="s">
        <v>56</v>
      </c>
      <c r="D14" s="10"/>
      <c r="E14" s="10"/>
      <c r="F14" s="10"/>
      <c r="G14" s="10"/>
      <c r="H14" s="10"/>
      <c r="I14" s="10"/>
      <c r="J14" s="10"/>
      <c r="K14" s="10"/>
      <c r="L14" s="10"/>
      <c r="M14" s="2"/>
    </row>
    <row r="15" spans="1:13" ht="28.5" x14ac:dyDescent="0.3">
      <c r="A15" s="35"/>
      <c r="B15" s="39">
        <v>3</v>
      </c>
      <c r="C15" s="42" t="s">
        <v>57</v>
      </c>
      <c r="D15" s="10"/>
      <c r="E15" s="10"/>
      <c r="F15" s="10"/>
      <c r="G15" s="10"/>
      <c r="H15" s="10"/>
      <c r="I15" s="10"/>
      <c r="J15" s="10"/>
      <c r="K15" s="10"/>
      <c r="L15" s="10"/>
      <c r="M15" s="2"/>
    </row>
    <row r="16" spans="1:13" ht="28.5" x14ac:dyDescent="0.3">
      <c r="A16" s="35"/>
      <c r="B16" s="39">
        <v>4</v>
      </c>
      <c r="C16" s="42" t="s">
        <v>54</v>
      </c>
      <c r="D16" s="10"/>
      <c r="E16" s="10"/>
      <c r="F16" s="10"/>
      <c r="G16" s="10"/>
      <c r="H16" s="10"/>
      <c r="I16" s="10"/>
      <c r="J16" s="10"/>
      <c r="K16" s="10"/>
      <c r="L16" s="10"/>
      <c r="M16" s="2"/>
    </row>
    <row r="17" spans="1:13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sheet="1" objects="1" scenarios="1" selectLockedCells="1"/>
  <autoFilter ref="C5:C10"/>
  <sortState ref="A4:J15">
    <sortCondition sortBy="cellColor" ref="D1:D15" dxfId="0"/>
  </sortState>
  <mergeCells count="1">
    <mergeCell ref="A1:C4"/>
  </mergeCells>
  <conditionalFormatting sqref="H7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E14">
    <cfRule type="iconSet" priority="1">
      <iconSet iconSet="3Symbols">
        <cfvo type="percent" val="0"/>
        <cfvo type="percent" val="33"/>
        <cfvo type="percent" val="67"/>
      </iconSet>
    </cfRule>
  </conditionalFormatting>
  <dataValidations count="28">
    <dataValidation type="list" allowBlank="1" promptTitle="Dit is geen optie" prompt="Dit is geen optie" sqref="D7">
      <mc:AlternateContent xmlns:x12ac="http://schemas.microsoft.com/office/spreadsheetml/2011/1/ac" xmlns:mc="http://schemas.openxmlformats.org/markup-compatibility/2006">
        <mc:Choice Requires="x12ac">
          <x12ac:list>"1,2,3a,4,5",geen</x12ac:list>
        </mc:Choice>
        <mc:Fallback>
          <formula1>"1,2,3a,4,5,geen"</formula1>
        </mc:Fallback>
      </mc:AlternateContent>
    </dataValidation>
    <dataValidation type="list" allowBlank="1" showInputMessage="1" showErrorMessage="1" sqref="D8">
      <formula1>"7,geen"</formula1>
    </dataValidation>
    <dataValidation type="list" allowBlank="1" showInputMessage="1" showErrorMessage="1" sqref="D9">
      <mc:AlternateContent xmlns:x12ac="http://schemas.microsoft.com/office/spreadsheetml/2011/1/ac" xmlns:mc="http://schemas.openxmlformats.org/markup-compatibility/2006">
        <mc:Choice Requires="x12ac">
          <x12ac:list>"1,2,5,6",geen</x12ac:list>
        </mc:Choice>
        <mc:Fallback>
          <formula1>"1,2,5,6,geen"</formula1>
        </mc:Fallback>
      </mc:AlternateContent>
    </dataValidation>
    <dataValidation type="list" allowBlank="1" showInputMessage="1" showErrorMessage="1" sqref="D10">
      <mc:AlternateContent xmlns:x12ac="http://schemas.microsoft.com/office/spreadsheetml/2011/1/ac" xmlns:mc="http://schemas.openxmlformats.org/markup-compatibility/2006">
        <mc:Choice Requires="x12ac">
          <x12ac:list>"1,2,3,6,10,12",geen</x12ac:list>
        </mc:Choice>
        <mc:Fallback>
          <formula1>"1,2,3,6,10,12,geen"</formula1>
        </mc:Fallback>
      </mc:AlternateContent>
    </dataValidation>
    <dataValidation type="list" allowBlank="1" showInputMessage="1" showErrorMessage="1" sqref="E8">
      <mc:AlternateContent xmlns:x12ac="http://schemas.microsoft.com/office/spreadsheetml/2011/1/ac" xmlns:mc="http://schemas.openxmlformats.org/markup-compatibility/2006">
        <mc:Choice Requires="x12ac">
          <x12ac:list>"8,11,13",geen</x12ac:list>
        </mc:Choice>
        <mc:Fallback>
          <formula1>"8,11,13,geen"</formula1>
        </mc:Fallback>
      </mc:AlternateContent>
    </dataValidation>
    <dataValidation type="list" allowBlank="1" showInputMessage="1" showErrorMessage="1" sqref="E9">
      <mc:AlternateContent xmlns:x12ac="http://schemas.microsoft.com/office/spreadsheetml/2011/1/ac" xmlns:mc="http://schemas.openxmlformats.org/markup-compatibility/2006">
        <mc:Choice Requires="x12ac">
          <x12ac:list>"3,4,7,8,10,11,15,16,17",geen</x12ac:list>
        </mc:Choice>
        <mc:Fallback>
          <formula1>"3,4,7,8,10,11,15,16,17,geen"</formula1>
        </mc:Fallback>
      </mc:AlternateContent>
    </dataValidation>
    <dataValidation type="list" allowBlank="1" showInputMessage="1" showErrorMessage="1" sqref="E10">
      <mc:AlternateContent xmlns:x12ac="http://schemas.microsoft.com/office/spreadsheetml/2011/1/ac" xmlns:mc="http://schemas.openxmlformats.org/markup-compatibility/2006">
        <mc:Choice Requires="x12ac">
          <x12ac:list>"5,8,11,13",geen</x12ac:list>
        </mc:Choice>
        <mc:Fallback>
          <formula1>"5,8,11,13,geen"</formula1>
        </mc:Fallback>
      </mc:AlternateContent>
    </dataValidation>
    <dataValidation type="list" allowBlank="1" showInputMessage="1" showErrorMessage="1" sqref="F7">
      <formula1>"3,geen"</formula1>
    </dataValidation>
    <dataValidation type="list" allowBlank="1" showInputMessage="1" showErrorMessage="1" sqref="F8">
      <mc:AlternateContent xmlns:x12ac="http://schemas.microsoft.com/office/spreadsheetml/2011/1/ac" xmlns:mc="http://schemas.openxmlformats.org/markup-compatibility/2006">
        <mc:Choice Requires="x12ac">
          <x12ac:list>"10,14",geen</x12ac:list>
        </mc:Choice>
        <mc:Fallback>
          <formula1>"10,14,geen"</formula1>
        </mc:Fallback>
      </mc:AlternateContent>
    </dataValidation>
    <dataValidation type="list" allowBlank="1" showInputMessage="1" showErrorMessage="1" sqref="F9">
      <mc:AlternateContent xmlns:x12ac="http://schemas.microsoft.com/office/spreadsheetml/2011/1/ac" xmlns:mc="http://schemas.openxmlformats.org/markup-compatibility/2006">
        <mc:Choice Requires="x12ac">
          <x12ac:list>"9,12,13",geen</x12ac:list>
        </mc:Choice>
        <mc:Fallback>
          <formula1>"9,12,13,geen"</formula1>
        </mc:Fallback>
      </mc:AlternateContent>
    </dataValidation>
    <dataValidation type="list" allowBlank="1" showInputMessage="1" showErrorMessage="1" sqref="F10">
      <mc:AlternateContent xmlns:x12ac="http://schemas.microsoft.com/office/spreadsheetml/2011/1/ac" xmlns:mc="http://schemas.openxmlformats.org/markup-compatibility/2006">
        <mc:Choice Requires="x12ac">
          <x12ac:list>"4,7,9",geen</x12ac:list>
        </mc:Choice>
        <mc:Fallback>
          <formula1>"4,7,9,geen"</formula1>
        </mc:Fallback>
      </mc:AlternateContent>
    </dataValidation>
    <dataValidation type="list" allowBlank="1" showInputMessage="1" showErrorMessage="1" sqref="G8">
      <formula1>"12,geen"</formula1>
    </dataValidation>
    <dataValidation type="list" allowBlank="1" showInputMessage="1" showErrorMessage="1" sqref="G10">
      <formula1>"14,geen"</formula1>
    </dataValidation>
    <dataValidation type="list" allowBlank="1" showInputMessage="1" showErrorMessage="1" sqref="J7">
      <formula1>"De hersenen van een Neanderthaler,geen"</formula1>
    </dataValidation>
    <dataValidation type="list" allowBlank="1" showInputMessage="1" showErrorMessage="1" sqref="J8">
      <formula1>"Examenopgaven landbouwsamenleving,geen"</formula1>
    </dataValidation>
    <dataValidation type="list" allowBlank="1" showInputMessage="1" showErrorMessage="1" sqref="J9">
      <formula1>"Examenopgaven stedelijke samenleving,geen"</formula1>
    </dataValidation>
    <dataValidation type="list" allowBlank="1" showInputMessage="1" showErrorMessage="1" sqref="J10">
      <formula1>"Examenopgaven Egypte,geen"</formula1>
    </dataValidation>
    <dataValidation type="list" allowBlank="1" showInputMessage="1" showErrorMessage="1" sqref="I7">
      <formula1>"De hersenen van een Neanderthaler,-"</formula1>
    </dataValidation>
    <dataValidation type="list" allowBlank="1" showInputMessage="1" showErrorMessage="1" sqref="I8">
      <formula1>"Examenopgaven landbouwsamenleving,-"</formula1>
    </dataValidation>
    <dataValidation type="list" allowBlank="1" showInputMessage="1" showErrorMessage="1" sqref="I9">
      <formula1>"Examenopgaven stedelijke samenleving,-"</formula1>
    </dataValidation>
    <dataValidation type="list" allowBlank="1" showInputMessage="1" showErrorMessage="1" sqref="I10">
      <formula1>"Examenopgaven Egypte,-"</formula1>
    </dataValidation>
    <dataValidation type="list" allowBlank="1" showInputMessage="1" showErrorMessage="1" sqref="H7:H8">
      <formula1>"Educreations,-"</formula1>
    </dataValidation>
    <dataValidation type="list" allowBlank="1" showInputMessage="1" showErrorMessage="1" sqref="H9:H10">
      <formula1>"Mindmap,-"</formula1>
    </dataValidation>
    <dataValidation type="list" allowBlank="1" showInputMessage="1" showErrorMessage="1" sqref="L8">
      <formula1>"Par 1,-"</formula1>
    </dataValidation>
    <dataValidation type="list" allowBlank="1" showInputMessage="1" showErrorMessage="1" sqref="L9">
      <formula1>"Par 2,-"</formula1>
    </dataValidation>
    <dataValidation type="list" allowBlank="1" showInputMessage="1" showErrorMessage="1" sqref="L10">
      <formula1>"Par 3,-"</formula1>
    </dataValidation>
    <dataValidation type="list" allowBlank="1" showInputMessage="1" showErrorMessage="1" sqref="K7:K9">
      <formula1>"Casus Ötzi,-"</formula1>
    </dataValidation>
    <dataValidation type="list" allowBlank="1" showInputMessage="1" showErrorMessage="1" sqref="K10">
      <formula1>"-"</formula1>
    </dataValidation>
  </dataValidations>
  <hyperlinks>
    <hyperlink ref="J8" r:id="rId1" location="!bronnen-/c1ol5"/>
    <hyperlink ref="J9" r:id="rId2" location="!bronnen-/c1ol5"/>
    <hyperlink ref="J10" r:id="rId3" location="!bronnen-/c1ol5"/>
    <hyperlink ref="J7" r:id="rId4"/>
    <hyperlink ref="I8" r:id="rId5" location="!bronnen-/c1ol5"/>
    <hyperlink ref="I9" r:id="rId6" location="!bronnen-/c1ol5"/>
    <hyperlink ref="I10" r:id="rId7" location="!bronnen-/c1ol5" display="Examenopgaven Egypte "/>
    <hyperlink ref="I7" r:id="rId8"/>
    <hyperlink ref="K7" r:id="rId9" location="!aanvullende-opdrachten/ct53" display="Casus Otzi"/>
    <hyperlink ref="K8" r:id="rId10" location="!aanvullende-opdrachten/ct53" display="Casus Otzi"/>
    <hyperlink ref="K9" r:id="rId11" location="!aanvullende-opdrachten/ct53" display="Casus Otzi"/>
    <hyperlink ref="H9" r:id="rId12" location="!aanvullende-opdrachten/ct53"/>
    <hyperlink ref="H10" r:id="rId13" location="!aanvullende-opdrachten/ct53"/>
    <hyperlink ref="L8" r:id="rId14" location="!samenvatten/c22w7"/>
    <hyperlink ref="L9" r:id="rId15" location="!samenvatten/c22w7"/>
    <hyperlink ref="L10" r:id="rId16" location="!samenvatten/c22w7"/>
  </hyperlinks>
  <pageMargins left="0.7" right="0.7" top="0.75" bottom="0.75" header="0.3" footer="0.3"/>
  <pageSetup paperSize="9" scale="51" orientation="landscape" verticalDpi="0" r:id="rId17"/>
  <drawing r:id="rId18"/>
  <legacyDrawing r:id="rId19"/>
  <webPublishItems count="1">
    <webPublishItem id="22006" divId="WOK-model HAVO 4_22006" sourceType="sheet" destinationFile="C:\Users\admin.dell-image-PC\Documents\Differentiëren\WOK-model HAVO 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" zoomScaleNormal="100" workbookViewId="0">
      <selection activeCell="G4" sqref="G4"/>
    </sheetView>
  </sheetViews>
  <sheetFormatPr defaultRowHeight="15" x14ac:dyDescent="0.25"/>
  <cols>
    <col min="1" max="1" width="14.140625" customWidth="1"/>
    <col min="2" max="2" width="8" customWidth="1"/>
    <col min="4" max="4" width="18.85546875" customWidth="1"/>
    <col min="5" max="5" width="9.140625" customWidth="1"/>
    <col min="7" max="7" width="9.85546875" customWidth="1"/>
    <col min="8" max="8" width="5.140625" customWidth="1"/>
  </cols>
  <sheetData>
    <row r="1" spans="1:8" ht="16.5" hidden="1" x14ac:dyDescent="0.3">
      <c r="A1" s="2"/>
      <c r="B1" s="5"/>
      <c r="C1" s="5"/>
      <c r="D1" s="5"/>
      <c r="E1" s="5"/>
      <c r="F1" s="5"/>
      <c r="G1" s="5"/>
      <c r="H1" s="5"/>
    </row>
    <row r="2" spans="1:8" ht="20.25" x14ac:dyDescent="0.3">
      <c r="A2" s="6" t="s">
        <v>22</v>
      </c>
      <c r="B2" s="2"/>
      <c r="C2" s="5"/>
      <c r="D2" s="5"/>
      <c r="E2" s="5"/>
      <c r="F2" s="5"/>
      <c r="G2" s="32" t="s">
        <v>43</v>
      </c>
      <c r="H2" s="5"/>
    </row>
    <row r="3" spans="1:8" ht="7.5" customHeight="1" x14ac:dyDescent="0.3">
      <c r="A3" s="2"/>
      <c r="B3" s="6"/>
      <c r="C3" s="5"/>
      <c r="D3" s="5"/>
      <c r="E3" s="5"/>
      <c r="F3" s="5"/>
      <c r="G3" s="5"/>
      <c r="H3" s="5"/>
    </row>
    <row r="4" spans="1:8" ht="20.25" x14ac:dyDescent="0.3">
      <c r="A4" s="2"/>
      <c r="B4" s="7" t="s">
        <v>21</v>
      </c>
      <c r="C4" s="5"/>
      <c r="D4" s="5"/>
      <c r="E4" s="7" t="s">
        <v>44</v>
      </c>
      <c r="F4" s="5"/>
      <c r="G4" s="57">
        <v>2</v>
      </c>
      <c r="H4" s="5"/>
    </row>
    <row r="5" spans="1:8" ht="0.75" customHeight="1" x14ac:dyDescent="0.3">
      <c r="A5" s="2"/>
      <c r="B5" s="5"/>
      <c r="C5" s="5"/>
      <c r="D5" s="5"/>
      <c r="E5" s="5"/>
      <c r="F5" s="5"/>
      <c r="G5" s="5"/>
      <c r="H5" s="5"/>
    </row>
    <row r="6" spans="1:8" ht="16.5" x14ac:dyDescent="0.3">
      <c r="A6" s="5"/>
      <c r="B6" s="6" t="s">
        <v>18</v>
      </c>
      <c r="C6" s="5"/>
      <c r="D6" s="5"/>
      <c r="E6" s="5"/>
      <c r="F6" s="5"/>
      <c r="G6" s="2"/>
      <c r="H6" s="5"/>
    </row>
    <row r="7" spans="1:8" ht="16.5" x14ac:dyDescent="0.3">
      <c r="A7" s="19" t="s">
        <v>23</v>
      </c>
      <c r="B7" s="5" t="str">
        <f>('WOK-model'!D7)</f>
        <v>geen</v>
      </c>
      <c r="C7" s="5" t="str">
        <f>'WOK-model'!D8</f>
        <v>geen</v>
      </c>
      <c r="D7" s="5"/>
      <c r="E7" s="24">
        <f>IF(B7=Blad5!K2,25,0)</f>
        <v>0</v>
      </c>
      <c r="F7" s="23">
        <f>IF(C7=7,5,0)</f>
        <v>0</v>
      </c>
      <c r="G7" s="5"/>
      <c r="H7" s="5"/>
    </row>
    <row r="8" spans="1:8" ht="16.5" x14ac:dyDescent="0.3">
      <c r="A8" s="19" t="s">
        <v>24</v>
      </c>
      <c r="B8" s="5" t="str">
        <f>'WOK-model'!D9</f>
        <v>geen</v>
      </c>
      <c r="C8" s="16"/>
      <c r="D8" s="5"/>
      <c r="E8" s="21">
        <f>IF(B8=Blad5!K3,15,0)</f>
        <v>0</v>
      </c>
      <c r="F8" s="5"/>
      <c r="G8" s="5"/>
      <c r="H8" s="5"/>
    </row>
    <row r="9" spans="1:8" ht="16.5" x14ac:dyDescent="0.3">
      <c r="A9" s="19" t="s">
        <v>25</v>
      </c>
      <c r="B9" s="5" t="str">
        <f>'WOK-model'!D10</f>
        <v>geen</v>
      </c>
      <c r="C9" s="5"/>
      <c r="D9" s="5"/>
      <c r="E9" s="21">
        <f>IF(B9=Blad5!K4,25,0)</f>
        <v>0</v>
      </c>
      <c r="F9" s="5"/>
      <c r="G9" s="33">
        <f>IF(E9=25,0,-5)+IF(G4=2,5,0)+IF(G4=1,10,0)+IF(G4=3,-5,0)</f>
        <v>0</v>
      </c>
      <c r="H9" s="34"/>
    </row>
    <row r="10" spans="1:8" ht="16.5" x14ac:dyDescent="0.3">
      <c r="A10" s="19"/>
      <c r="B10" s="5"/>
      <c r="C10" s="5"/>
      <c r="D10" s="5"/>
      <c r="E10" s="20"/>
      <c r="F10" s="5"/>
      <c r="G10" s="5"/>
      <c r="H10" s="5"/>
    </row>
    <row r="11" spans="1:8" ht="16.5" x14ac:dyDescent="0.3">
      <c r="A11" s="19"/>
      <c r="B11" s="6" t="s">
        <v>19</v>
      </c>
      <c r="C11" s="5"/>
      <c r="D11" s="5"/>
      <c r="E11" s="5"/>
      <c r="F11" s="5"/>
      <c r="G11" s="5"/>
      <c r="H11" s="5"/>
    </row>
    <row r="12" spans="1:8" ht="16.5" x14ac:dyDescent="0.3">
      <c r="A12" s="19" t="s">
        <v>23</v>
      </c>
      <c r="B12" s="5" t="str">
        <f>'WOK-model'!E8</f>
        <v>8,11,13</v>
      </c>
      <c r="C12" s="5"/>
      <c r="D12" s="5"/>
      <c r="E12" s="21">
        <f>IF(B12=Blad5!M3,20,0)</f>
        <v>20</v>
      </c>
      <c r="F12" s="5"/>
      <c r="G12" s="33">
        <f>IF(G4=1,5,0)+IF(G4=3,-5,0)</f>
        <v>0</v>
      </c>
      <c r="H12" s="16"/>
    </row>
    <row r="13" spans="1:8" ht="16.5" x14ac:dyDescent="0.3">
      <c r="A13" s="19" t="s">
        <v>24</v>
      </c>
      <c r="B13" s="5" t="str">
        <f>'WOK-model'!E9</f>
        <v>3,4,7,8,10,11,15,16,17</v>
      </c>
      <c r="C13" s="5"/>
      <c r="D13" s="5"/>
      <c r="E13" s="21">
        <f>IF(B13=Blad5!M4,60,0)</f>
        <v>60</v>
      </c>
      <c r="F13" s="5"/>
      <c r="G13" s="33">
        <f>IF(G4=1,15,0)+IF(G4=3,-10,0)</f>
        <v>0</v>
      </c>
      <c r="H13" s="16"/>
    </row>
    <row r="14" spans="1:8" ht="16.5" x14ac:dyDescent="0.3">
      <c r="A14" s="19" t="s">
        <v>25</v>
      </c>
      <c r="B14" s="5" t="str">
        <f>'WOK-model'!E10</f>
        <v>5,8,11,13</v>
      </c>
      <c r="C14" s="5"/>
      <c r="D14" s="5"/>
      <c r="E14" s="21">
        <f>IF(B14=Blad5!M5,20,0)</f>
        <v>20</v>
      </c>
      <c r="F14" s="5"/>
      <c r="G14" s="33">
        <f>IF(G4=1,5,0)+IF(G4=3,-5,0)</f>
        <v>0</v>
      </c>
      <c r="H14" s="16"/>
    </row>
    <row r="15" spans="1:8" ht="16.5" x14ac:dyDescent="0.3">
      <c r="A15" s="19"/>
      <c r="B15" s="5"/>
      <c r="C15" s="5"/>
      <c r="D15" s="5"/>
      <c r="E15" s="20"/>
      <c r="F15" s="5"/>
      <c r="G15" s="5"/>
      <c r="H15" s="16"/>
    </row>
    <row r="16" spans="1:8" ht="16.5" x14ac:dyDescent="0.3">
      <c r="A16" s="19"/>
      <c r="B16" s="6" t="s">
        <v>20</v>
      </c>
      <c r="C16" s="5"/>
      <c r="D16" s="5"/>
      <c r="E16" s="17"/>
      <c r="F16" s="5"/>
      <c r="G16" s="5"/>
      <c r="H16" s="16"/>
    </row>
    <row r="17" spans="1:8" ht="16.5" x14ac:dyDescent="0.3">
      <c r="A17" s="19" t="s">
        <v>23</v>
      </c>
      <c r="B17" s="16">
        <f>'WOK-model'!F8</f>
        <v>10.14</v>
      </c>
      <c r="C17" s="5">
        <f>'WOK-model'!F7</f>
        <v>3</v>
      </c>
      <c r="D17" s="5"/>
      <c r="E17" s="21">
        <f>IF(B17=Blad5!P3,15,0)</f>
        <v>15</v>
      </c>
      <c r="F17" s="21">
        <f>IF(C17=Blad5!P2,7.5,0)</f>
        <v>7.5</v>
      </c>
      <c r="G17" s="5"/>
      <c r="H17" s="16"/>
    </row>
    <row r="18" spans="1:8" ht="16.5" x14ac:dyDescent="0.3">
      <c r="A18" s="19" t="s">
        <v>24</v>
      </c>
      <c r="B18" s="5" t="str">
        <f>'WOK-model'!F9</f>
        <v>9,12,13</v>
      </c>
      <c r="C18" s="5"/>
      <c r="D18" s="5"/>
      <c r="E18" s="21">
        <f>IF(B18=Blad5!P4,15,0)</f>
        <v>15</v>
      </c>
      <c r="F18" s="5"/>
      <c r="G18" s="5"/>
      <c r="H18" s="16"/>
    </row>
    <row r="19" spans="1:8" ht="16.5" x14ac:dyDescent="0.3">
      <c r="A19" s="19" t="s">
        <v>25</v>
      </c>
      <c r="B19" s="5" t="str">
        <f>'WOK-model'!F10</f>
        <v>4,7,9</v>
      </c>
      <c r="C19" s="5"/>
      <c r="D19" s="5"/>
      <c r="E19" s="21">
        <f>IF(B19=Blad5!P5,15,0)</f>
        <v>15</v>
      </c>
      <c r="F19" s="5"/>
      <c r="G19" s="5"/>
      <c r="H19" s="16"/>
    </row>
    <row r="20" spans="1:8" ht="16.5" x14ac:dyDescent="0.3">
      <c r="A20" s="19"/>
      <c r="B20" s="5"/>
      <c r="C20" s="5"/>
      <c r="D20" s="5"/>
      <c r="E20" s="20"/>
      <c r="F20" s="5"/>
      <c r="G20" s="5"/>
      <c r="H20" s="16"/>
    </row>
    <row r="21" spans="1:8" ht="16.5" x14ac:dyDescent="0.3">
      <c r="A21" s="19"/>
      <c r="B21" s="6" t="s">
        <v>11</v>
      </c>
      <c r="C21" s="5"/>
      <c r="D21" s="5"/>
      <c r="E21" s="17"/>
      <c r="F21" s="5"/>
      <c r="G21" s="5"/>
      <c r="H21" s="16"/>
    </row>
    <row r="22" spans="1:8" ht="16.5" x14ac:dyDescent="0.3">
      <c r="A22" s="19" t="s">
        <v>23</v>
      </c>
      <c r="B22" s="29" t="str">
        <f>'WOK-model'!H7</f>
        <v>Educreations</v>
      </c>
      <c r="C22" s="5"/>
      <c r="D22" s="5"/>
      <c r="E22" s="21">
        <f>IF(B22=Blad5!AB2,90,0)</f>
        <v>90</v>
      </c>
      <c r="F22" s="5"/>
      <c r="G22" s="5"/>
      <c r="H22" s="16"/>
    </row>
    <row r="23" spans="1:8" ht="16.5" x14ac:dyDescent="0.3">
      <c r="A23" s="19" t="s">
        <v>23</v>
      </c>
      <c r="B23" s="29" t="str">
        <f>'WOK-model'!H8</f>
        <v>Educreations</v>
      </c>
      <c r="C23" s="5"/>
      <c r="D23" s="5"/>
      <c r="E23" s="21">
        <f>IF(B23=Blad5!AB3,90,0)</f>
        <v>90</v>
      </c>
      <c r="F23" s="5"/>
      <c r="G23" s="5"/>
      <c r="H23" s="16"/>
    </row>
    <row r="24" spans="1:8" ht="16.5" x14ac:dyDescent="0.3">
      <c r="A24" s="19" t="s">
        <v>24</v>
      </c>
      <c r="B24" s="29" t="str">
        <f>'WOK-model'!H9</f>
        <v>Mindmap</v>
      </c>
      <c r="C24" s="5"/>
      <c r="D24" s="5"/>
      <c r="E24" s="21">
        <f>IF(B24=Blad5!AB4,45,0)</f>
        <v>45</v>
      </c>
      <c r="F24" s="5"/>
      <c r="G24" s="5"/>
      <c r="H24" s="16"/>
    </row>
    <row r="25" spans="1:8" ht="16.5" x14ac:dyDescent="0.3">
      <c r="A25" s="19" t="s">
        <v>25</v>
      </c>
      <c r="B25" s="29" t="str">
        <f>'WOK-model'!H10</f>
        <v>Mindmap</v>
      </c>
      <c r="C25" s="5"/>
      <c r="D25" s="5"/>
      <c r="E25" s="21">
        <f>IF(B25=Blad5!AB5,45,0)</f>
        <v>45</v>
      </c>
      <c r="F25" s="5"/>
      <c r="G25" s="5"/>
      <c r="H25" s="16"/>
    </row>
    <row r="26" spans="1:8" ht="16.5" x14ac:dyDescent="0.3">
      <c r="A26" s="19"/>
      <c r="B26" s="29"/>
      <c r="C26" s="5"/>
      <c r="D26" s="5"/>
      <c r="E26" s="20"/>
      <c r="F26" s="5"/>
      <c r="G26" s="5"/>
      <c r="H26" s="16"/>
    </row>
    <row r="27" spans="1:8" ht="16.5" x14ac:dyDescent="0.3">
      <c r="A27" s="19"/>
      <c r="B27" s="6" t="s">
        <v>12</v>
      </c>
      <c r="C27" s="5"/>
      <c r="D27" s="5"/>
      <c r="E27" s="17"/>
      <c r="F27" s="5"/>
      <c r="G27" s="5"/>
      <c r="H27" s="16"/>
    </row>
    <row r="28" spans="1:8" ht="16.5" x14ac:dyDescent="0.3">
      <c r="A28" s="19" t="s">
        <v>23</v>
      </c>
      <c r="B28" s="29" t="str">
        <f>'WOK-model'!I7</f>
        <v>De hersenen van een Neanderthaler</v>
      </c>
      <c r="C28" s="5"/>
      <c r="D28" s="5"/>
      <c r="E28" s="21">
        <f>IF(B28=Blad5!T2,45,)</f>
        <v>45</v>
      </c>
      <c r="F28" s="5"/>
      <c r="G28" s="33">
        <f>IF(G4=1,15,0)+IF(G4=3,-5,0)</f>
        <v>0</v>
      </c>
      <c r="H28" s="16"/>
    </row>
    <row r="29" spans="1:8" ht="16.5" x14ac:dyDescent="0.3">
      <c r="A29" s="19" t="s">
        <v>23</v>
      </c>
      <c r="B29" s="29" t="str">
        <f>'WOK-model'!I8</f>
        <v>Examenopgaven landbouwsamenleving</v>
      </c>
      <c r="C29" s="5"/>
      <c r="D29" s="5"/>
      <c r="E29" s="21">
        <f>IF(B29=Blad5!T3,20,0)</f>
        <v>20</v>
      </c>
      <c r="F29" s="5"/>
      <c r="G29" s="33">
        <f>IF(G4=1,5,0)+IF(G4=3,-5,0)</f>
        <v>0</v>
      </c>
      <c r="H29" s="5"/>
    </row>
    <row r="30" spans="1:8" ht="16.5" x14ac:dyDescent="0.3">
      <c r="A30" s="19" t="s">
        <v>24</v>
      </c>
      <c r="B30" s="29" t="str">
        <f>'WOK-model'!I9</f>
        <v>Examenopgaven stedelijke samenleving</v>
      </c>
      <c r="C30" s="5"/>
      <c r="D30" s="5"/>
      <c r="E30" s="21">
        <f>IF(B30=Blad5!T4,20,0)</f>
        <v>20</v>
      </c>
      <c r="F30" s="5"/>
      <c r="G30" s="33">
        <f>IF(G4=1,5,0)+IF(G4=3,-5,0)</f>
        <v>0</v>
      </c>
      <c r="H30" s="5"/>
    </row>
    <row r="31" spans="1:8" ht="16.5" x14ac:dyDescent="0.3">
      <c r="A31" s="19" t="s">
        <v>25</v>
      </c>
      <c r="B31" s="29" t="str">
        <f>'WOK-model'!I10</f>
        <v>Examenopgaven Egypte</v>
      </c>
      <c r="C31" s="5"/>
      <c r="D31" s="5"/>
      <c r="E31" s="22">
        <f>IF(B31=Blad5!T5,15,0)</f>
        <v>15</v>
      </c>
      <c r="F31" s="5"/>
      <c r="G31" s="5"/>
      <c r="H31" s="5"/>
    </row>
    <row r="32" spans="1:8" ht="16.5" x14ac:dyDescent="0.3">
      <c r="A32" s="19"/>
      <c r="B32" s="29"/>
      <c r="C32" s="5"/>
      <c r="D32" s="5"/>
      <c r="E32" s="20"/>
      <c r="F32" s="5"/>
      <c r="G32" s="5"/>
      <c r="H32" s="5"/>
    </row>
    <row r="33" spans="1:8" ht="16.5" x14ac:dyDescent="0.3">
      <c r="A33" s="19"/>
      <c r="B33" s="6" t="s">
        <v>14</v>
      </c>
      <c r="C33" s="5"/>
      <c r="D33" s="5"/>
      <c r="E33" s="17"/>
      <c r="F33" s="5"/>
      <c r="G33" s="5"/>
      <c r="H33" s="5"/>
    </row>
    <row r="34" spans="1:8" ht="16.5" x14ac:dyDescent="0.3">
      <c r="A34" s="19" t="s">
        <v>23</v>
      </c>
      <c r="B34" s="29" t="str">
        <f>'WOK-model'!K7</f>
        <v>Casus Ötzi</v>
      </c>
      <c r="C34" s="5"/>
      <c r="D34" s="5"/>
      <c r="E34" s="21">
        <f>IF(B34=Blad5!AF2,60,0)</f>
        <v>60</v>
      </c>
      <c r="F34" s="5"/>
      <c r="G34" s="5"/>
      <c r="H34" s="5"/>
    </row>
    <row r="35" spans="1:8" ht="16.5" x14ac:dyDescent="0.3">
      <c r="A35" s="19" t="s">
        <v>23</v>
      </c>
      <c r="B35" s="29" t="str">
        <f>'WOK-model'!K8</f>
        <v>Casus Ötzi</v>
      </c>
      <c r="C35" s="5"/>
      <c r="D35" s="5"/>
      <c r="E35" s="21">
        <f>IF(B35=Blad5!AF3,60,0)</f>
        <v>60</v>
      </c>
      <c r="F35" s="5"/>
      <c r="G35" s="5"/>
      <c r="H35" s="5"/>
    </row>
    <row r="36" spans="1:8" ht="16.5" x14ac:dyDescent="0.3">
      <c r="A36" s="19" t="s">
        <v>24</v>
      </c>
      <c r="B36" s="29" t="str">
        <f>'WOK-model'!K9</f>
        <v>-</v>
      </c>
      <c r="C36" s="5"/>
      <c r="D36" s="5"/>
      <c r="E36" s="21">
        <f>IF(B36=Blad5!AF4,60,0)</f>
        <v>0</v>
      </c>
      <c r="F36" s="5"/>
      <c r="G36" s="5"/>
      <c r="H36" s="5"/>
    </row>
    <row r="37" spans="1:8" ht="16.5" x14ac:dyDescent="0.3">
      <c r="A37" s="19" t="s">
        <v>25</v>
      </c>
      <c r="B37" s="29" t="str">
        <f>'WOK-model'!K10</f>
        <v>-</v>
      </c>
      <c r="C37" s="5"/>
      <c r="D37" s="5"/>
      <c r="E37" s="21">
        <f>IF(B37=Blad5!AF5,60,0)</f>
        <v>0</v>
      </c>
      <c r="F37" s="5"/>
      <c r="G37" s="5"/>
      <c r="H37" s="5"/>
    </row>
    <row r="38" spans="1:8" ht="16.5" x14ac:dyDescent="0.3">
      <c r="A38" s="19"/>
      <c r="B38" s="29"/>
      <c r="C38" s="5"/>
      <c r="D38" s="5"/>
      <c r="E38" s="20"/>
      <c r="F38" s="5"/>
      <c r="G38" s="5"/>
      <c r="H38" s="5"/>
    </row>
    <row r="39" spans="1:8" ht="16.5" x14ac:dyDescent="0.3">
      <c r="A39" s="19"/>
      <c r="B39" s="6" t="s">
        <v>13</v>
      </c>
      <c r="C39" s="5"/>
      <c r="D39" s="5"/>
      <c r="E39" s="17"/>
      <c r="F39" s="5"/>
      <c r="G39" s="5"/>
      <c r="H39" s="5"/>
    </row>
    <row r="40" spans="1:8" ht="16.5" x14ac:dyDescent="0.3">
      <c r="A40" s="19" t="s">
        <v>23</v>
      </c>
      <c r="B40" s="29" t="str">
        <f>'WOK-model'!J7</f>
        <v>De hersenen van een Neanderthaler</v>
      </c>
      <c r="C40" s="5"/>
      <c r="D40" s="5"/>
      <c r="E40" s="21">
        <f>IF(B40=Blad5!X2,45,0)</f>
        <v>45</v>
      </c>
      <c r="F40" s="5"/>
      <c r="G40" s="33">
        <f>IF(G4=1,15,0)+IF(G4=3,-5,0)</f>
        <v>0</v>
      </c>
      <c r="H40" s="5"/>
    </row>
    <row r="41" spans="1:8" ht="16.5" x14ac:dyDescent="0.3">
      <c r="A41" s="19" t="s">
        <v>23</v>
      </c>
      <c r="B41" s="29" t="str">
        <f>'WOK-model'!J8</f>
        <v>Examenopgaven landbouwsamenleving</v>
      </c>
      <c r="C41" s="5"/>
      <c r="D41" s="5"/>
      <c r="E41" s="21">
        <f>IF(B41=Blad5!X3,20,0)</f>
        <v>20</v>
      </c>
      <c r="F41" s="5"/>
      <c r="G41" s="33">
        <f>IF(G4=1,5,0)+IF(G4=3,-5,0)</f>
        <v>0</v>
      </c>
      <c r="H41" s="5"/>
    </row>
    <row r="42" spans="1:8" ht="16.5" x14ac:dyDescent="0.3">
      <c r="A42" s="19" t="s">
        <v>24</v>
      </c>
      <c r="B42" s="29" t="str">
        <f>'WOK-model'!J9</f>
        <v>Examenopgaven stedelijke samenleving</v>
      </c>
      <c r="C42" s="5"/>
      <c r="D42" s="5"/>
      <c r="E42" s="21">
        <f>IF(B42=Blad5!X4,20,0)</f>
        <v>20</v>
      </c>
      <c r="F42" s="5"/>
      <c r="G42" s="33">
        <f>IF(G4=1,5,0)+IF(G4=3,-5,0)</f>
        <v>0</v>
      </c>
      <c r="H42" s="5"/>
    </row>
    <row r="43" spans="1:8" ht="16.5" x14ac:dyDescent="0.3">
      <c r="A43" s="19" t="s">
        <v>25</v>
      </c>
      <c r="B43" s="29" t="str">
        <f>'WOK-model'!J10</f>
        <v xml:space="preserve">Examenopgaven Egypte </v>
      </c>
      <c r="C43" s="5"/>
      <c r="D43" s="5"/>
      <c r="E43" s="22">
        <f>IF(B43=Blad5!X5,15,0)</f>
        <v>15</v>
      </c>
      <c r="F43" s="5"/>
      <c r="G43" s="5"/>
      <c r="H43" s="5"/>
    </row>
    <row r="44" spans="1:8" ht="16.5" x14ac:dyDescent="0.3">
      <c r="A44" s="19"/>
      <c r="B44" s="5"/>
      <c r="C44" s="5"/>
      <c r="D44" s="5"/>
      <c r="E44" s="20"/>
      <c r="F44" s="5"/>
      <c r="G44" s="5"/>
      <c r="H44" s="5"/>
    </row>
    <row r="45" spans="1:8" ht="16.5" x14ac:dyDescent="0.3">
      <c r="A45" s="30" t="s">
        <v>32</v>
      </c>
      <c r="B45" s="9">
        <f>'WOK-model'!G10</f>
        <v>14</v>
      </c>
      <c r="C45" s="9">
        <f>'WOK-model'!G8</f>
        <v>12</v>
      </c>
      <c r="D45" s="5"/>
      <c r="E45" s="22">
        <f>IF(B45=14,5,0)</f>
        <v>5</v>
      </c>
      <c r="F45" s="22">
        <f>IF(C45=12,5,0)</f>
        <v>5</v>
      </c>
      <c r="G45" s="33">
        <f>IF(G4=1,5,0)</f>
        <v>0</v>
      </c>
      <c r="H45" s="5"/>
    </row>
    <row r="46" spans="1:8" ht="16.5" x14ac:dyDescent="0.3">
      <c r="A46" s="30" t="s">
        <v>45</v>
      </c>
      <c r="B46" s="36" t="str">
        <f>'WOK-model'!L8</f>
        <v>Par 1</v>
      </c>
      <c r="C46" s="35" t="str">
        <f>'WOK-model'!L9</f>
        <v>Par 2</v>
      </c>
      <c r="D46" s="29" t="str">
        <f>'WOK-model'!L10</f>
        <v>Par 3</v>
      </c>
      <c r="E46" s="22">
        <f>IF(B46=Blad5!AD3,45,0)+IF(C46=Blad5!AD4,45,0)+IF(D46=Blad5!AD5,45,0)</f>
        <v>135</v>
      </c>
      <c r="F46" s="20"/>
      <c r="G46" s="33">
        <f>IF(E46=135,20,0)+IF(G4=3,-30,0)+IF(G4=2,-10)+IF(E46=90,10,0)</f>
        <v>10</v>
      </c>
      <c r="H46" s="5"/>
    </row>
    <row r="47" spans="1:8" ht="25.5" customHeight="1" x14ac:dyDescent="0.3">
      <c r="A47" s="6" t="s">
        <v>46</v>
      </c>
      <c r="B47" s="18"/>
      <c r="C47" s="2"/>
      <c r="D47" s="6"/>
      <c r="E47" s="31">
        <f>SUM(E7:F45)/60</f>
        <v>12.541666666666666</v>
      </c>
      <c r="F47" s="9"/>
      <c r="G47" s="5"/>
      <c r="H47" s="5"/>
    </row>
  </sheetData>
  <sheetProtection sheet="1" objects="1" scenarios="1" selectLockedCells="1"/>
  <dataConsolidate function="max">
    <dataRefs count="1">
      <dataRef ref="A7" sheet="Persoonlijk lesprogramma"/>
    </dataRefs>
  </dataConsolidate>
  <dataValidations count="1">
    <dataValidation type="list" showInputMessage="1" showErrorMessage="1" promptTitle="Legenda" prompt="1 = Langzaam tempo_x000a_2 = Gemiddeld tempo_x000a_3 = Snel tempo" sqref="G4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AF5"/>
  <sheetViews>
    <sheetView topLeftCell="G1" workbookViewId="0">
      <selection activeCell="AF9" sqref="AF9"/>
    </sheetView>
  </sheetViews>
  <sheetFormatPr defaultRowHeight="15" x14ac:dyDescent="0.25"/>
  <cols>
    <col min="5" max="5" width="73" customWidth="1"/>
    <col min="32" max="32" width="10.85546875" customWidth="1"/>
  </cols>
  <sheetData>
    <row r="1" spans="4:32" x14ac:dyDescent="0.25">
      <c r="T1" s="1" t="s">
        <v>12</v>
      </c>
      <c r="U1" s="1"/>
      <c r="V1" s="1"/>
      <c r="W1" s="1"/>
      <c r="X1" s="1" t="s">
        <v>13</v>
      </c>
      <c r="AB1" t="s">
        <v>11</v>
      </c>
      <c r="AD1" t="s">
        <v>48</v>
      </c>
      <c r="AF1" t="s">
        <v>14</v>
      </c>
    </row>
    <row r="2" spans="4:32" x14ac:dyDescent="0.25">
      <c r="D2" s="14">
        <v>1</v>
      </c>
      <c r="E2" s="2" t="s">
        <v>3</v>
      </c>
      <c r="K2" s="8" t="s">
        <v>17</v>
      </c>
      <c r="P2" s="11">
        <v>3</v>
      </c>
      <c r="T2" s="25" t="s">
        <v>38</v>
      </c>
      <c r="X2" s="25" t="s">
        <v>38</v>
      </c>
      <c r="AB2" s="27" t="s">
        <v>41</v>
      </c>
      <c r="AD2" s="10"/>
      <c r="AF2" s="50" t="s">
        <v>58</v>
      </c>
    </row>
    <row r="3" spans="4:32" x14ac:dyDescent="0.25">
      <c r="D3" s="14">
        <v>1</v>
      </c>
      <c r="E3" s="4" t="s">
        <v>5</v>
      </c>
      <c r="K3" t="s">
        <v>26</v>
      </c>
      <c r="M3" s="11" t="s">
        <v>34</v>
      </c>
      <c r="P3" s="11">
        <v>10.14</v>
      </c>
      <c r="T3" s="25" t="s">
        <v>35</v>
      </c>
      <c r="X3" s="25" t="s">
        <v>35</v>
      </c>
      <c r="AB3" s="27" t="s">
        <v>41</v>
      </c>
      <c r="AD3" s="10" t="s">
        <v>50</v>
      </c>
      <c r="AF3" s="50" t="s">
        <v>58</v>
      </c>
    </row>
    <row r="4" spans="4:32" x14ac:dyDescent="0.25">
      <c r="D4" s="14">
        <v>2</v>
      </c>
      <c r="E4" s="4" t="s">
        <v>6</v>
      </c>
      <c r="K4" t="s">
        <v>30</v>
      </c>
      <c r="M4" s="12" t="s">
        <v>28</v>
      </c>
      <c r="P4" s="12" t="s">
        <v>27</v>
      </c>
      <c r="T4" s="26" t="s">
        <v>36</v>
      </c>
      <c r="X4" s="26" t="s">
        <v>36</v>
      </c>
      <c r="AB4" s="28" t="s">
        <v>40</v>
      </c>
      <c r="AD4" s="10" t="s">
        <v>51</v>
      </c>
      <c r="AF4" s="27" t="s">
        <v>42</v>
      </c>
    </row>
    <row r="5" spans="4:32" x14ac:dyDescent="0.25">
      <c r="D5" s="14">
        <v>3</v>
      </c>
      <c r="E5" s="13" t="s">
        <v>6</v>
      </c>
      <c r="M5" s="15" t="s">
        <v>31</v>
      </c>
      <c r="P5" s="11" t="s">
        <v>29</v>
      </c>
      <c r="T5" s="25" t="s">
        <v>39</v>
      </c>
      <c r="X5" s="25" t="s">
        <v>37</v>
      </c>
      <c r="AB5" s="27" t="s">
        <v>40</v>
      </c>
      <c r="AD5" s="10" t="s">
        <v>52</v>
      </c>
      <c r="AF5" s="27" t="s">
        <v>42</v>
      </c>
    </row>
  </sheetData>
  <sheetProtection algorithmName="SHA-512" hashValue="aPWFE2XBrPX0bR7giAMZyKDk7Behd/9K07FGh2dOjmGF2+aj8dQoKl/Dppm8hCp0NBuhyKaBDWgc5SPxvuLGTg==" saltValue="tS4UQaRJASa6bAcqp3nX5Q==" spinCount="100000" sheet="1" objects="1" scenarios="1"/>
  <conditionalFormatting sqref="AB2">
    <cfRule type="iconSet" priority="1">
      <iconSet iconSet="3Symbols">
        <cfvo type="percent" val="0"/>
        <cfvo type="percent" val="33"/>
        <cfvo type="percent" val="67"/>
      </iconSet>
    </cfRule>
  </conditionalFormatting>
  <dataValidations count="9">
    <dataValidation type="list" allowBlank="1" showInputMessage="1" showErrorMessage="1" sqref="M5">
      <mc:AlternateContent xmlns:x12ac="http://schemas.microsoft.com/office/spreadsheetml/2011/1/ac" xmlns:mc="http://schemas.openxmlformats.org/markup-compatibility/2006">
        <mc:Choice Requires="x12ac">
          <x12ac:list>"5,8,11,13",geen</x12ac:list>
        </mc:Choice>
        <mc:Fallback>
          <formula1>"5,8,11,13,geen"</formula1>
        </mc:Fallback>
      </mc:AlternateContent>
    </dataValidation>
    <dataValidation type="list" allowBlank="1" showInputMessage="1" showErrorMessage="1" sqref="M4">
      <mc:AlternateContent xmlns:x12ac="http://schemas.microsoft.com/office/spreadsheetml/2011/1/ac" xmlns:mc="http://schemas.openxmlformats.org/markup-compatibility/2006">
        <mc:Choice Requires="x12ac">
          <x12ac:list>"3,4,7,8,10,11,15,16,17",geen</x12ac:list>
        </mc:Choice>
        <mc:Fallback>
          <formula1>"3,4,7,8,10,11,15,16,17,geen"</formula1>
        </mc:Fallback>
      </mc:AlternateContent>
    </dataValidation>
    <dataValidation type="list" allowBlank="1" showInputMessage="1" showErrorMessage="1" sqref="M3">
      <mc:AlternateContent xmlns:x12ac="http://schemas.microsoft.com/office/spreadsheetml/2011/1/ac" xmlns:mc="http://schemas.openxmlformats.org/markup-compatibility/2006">
        <mc:Choice Requires="x12ac">
          <x12ac:list>"8,11,13",geen</x12ac:list>
        </mc:Choice>
        <mc:Fallback>
          <formula1>"8,11,13,geen"</formula1>
        </mc:Fallback>
      </mc:AlternateContent>
    </dataValidation>
    <dataValidation type="list" allowBlank="1" showInputMessage="1" showErrorMessage="1" sqref="P5">
      <mc:AlternateContent xmlns:x12ac="http://schemas.microsoft.com/office/spreadsheetml/2011/1/ac" xmlns:mc="http://schemas.openxmlformats.org/markup-compatibility/2006">
        <mc:Choice Requires="x12ac">
          <x12ac:list>"4,7,9",geen</x12ac:list>
        </mc:Choice>
        <mc:Fallback>
          <formula1>"4,7,9,geen"</formula1>
        </mc:Fallback>
      </mc:AlternateContent>
    </dataValidation>
    <dataValidation type="list" allowBlank="1" showInputMessage="1" showErrorMessage="1" sqref="P4">
      <mc:AlternateContent xmlns:x12ac="http://schemas.microsoft.com/office/spreadsheetml/2011/1/ac" xmlns:mc="http://schemas.openxmlformats.org/markup-compatibility/2006">
        <mc:Choice Requires="x12ac">
          <x12ac:list>"9,12,13",geen</x12ac:list>
        </mc:Choice>
        <mc:Fallback>
          <formula1>"9,12,13,geen"</formula1>
        </mc:Fallback>
      </mc:AlternateContent>
    </dataValidation>
    <dataValidation type="list" allowBlank="1" showInputMessage="1" showErrorMessage="1" sqref="P3">
      <mc:AlternateContent xmlns:x12ac="http://schemas.microsoft.com/office/spreadsheetml/2011/1/ac" xmlns:mc="http://schemas.openxmlformats.org/markup-compatibility/2006">
        <mc:Choice Requires="x12ac">
          <x12ac:list>"10,14",geen</x12ac:list>
        </mc:Choice>
        <mc:Fallback>
          <formula1>"10,14,geen"</formula1>
        </mc:Fallback>
      </mc:AlternateContent>
    </dataValidation>
    <dataValidation type="list" allowBlank="1" showInputMessage="1" showErrorMessage="1" sqref="P2">
      <formula1>"3,geen"</formula1>
    </dataValidation>
    <dataValidation type="list" allowBlank="1" showInputMessage="1" showErrorMessage="1" sqref="T2 X2">
      <formula1>"De hersenen van een Neanderthaler,geen"</formula1>
    </dataValidation>
    <dataValidation type="list" allowBlank="1" showInputMessage="1" showErrorMessage="1" sqref="AF2:AF5">
      <formula1>"Casus Ötzi,-"</formula1>
    </dataValidation>
  </dataValidations>
  <hyperlinks>
    <hyperlink ref="T3" r:id="rId1" location="!bronnen-/c1ol5"/>
    <hyperlink ref="T4" r:id="rId2" location="!bronnen-/c1ol5"/>
    <hyperlink ref="T5" r:id="rId3" location="!bronnen-/c1ol5" display="Examenopgaven Egypte "/>
    <hyperlink ref="T2" r:id="rId4"/>
    <hyperlink ref="X3" r:id="rId5" location="!bronnen-/c1ol5"/>
    <hyperlink ref="X4" r:id="rId6" location="!bronnen-/c1ol5"/>
    <hyperlink ref="X5" r:id="rId7" location="!bronnen-/c1ol5"/>
    <hyperlink ref="X2" r:id="rId8"/>
    <hyperlink ref="AF2" r:id="rId9" location="!aanvullende-opdrachten/ct53" display="Casus Otzi"/>
    <hyperlink ref="AF3" r:id="rId10" location="!aanvullende-opdrachten/ct53" display="Casus Otzi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WOK-model</vt:lpstr>
      <vt:lpstr>Persoonlijk lesprogramma</vt:lpstr>
      <vt:lpstr>Blad5</vt:lpstr>
      <vt:lpstr>Blad4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Kamminga</dc:creator>
  <cp:lastModifiedBy>Peter Kamminga</cp:lastModifiedBy>
  <cp:lastPrinted>2014-08-16T22:37:11Z</cp:lastPrinted>
  <dcterms:created xsi:type="dcterms:W3CDTF">2014-08-15T19:27:46Z</dcterms:created>
  <dcterms:modified xsi:type="dcterms:W3CDTF">2014-08-21T19:39:18Z</dcterms:modified>
</cp:coreProperties>
</file>